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nsortium\Participants\Prospective Members and Marketing\Prospective Member Folders by Name\Town of Mendon\"/>
    </mc:Choice>
  </mc:AlternateContent>
  <xr:revisionPtr revIDLastSave="0" documentId="13_ncr:1_{5CD04B7D-AA07-4F9C-A81B-428915956C7C}" xr6:coauthVersionLast="47" xr6:coauthVersionMax="47" xr10:uidLastSave="{00000000-0000-0000-0000-000000000000}"/>
  <bookViews>
    <workbookView xWindow="-120" yWindow="-120" windowWidth="29040" windowHeight="15720" activeTab="1" xr2:uid="{50BB34B5-5BAB-48EE-9E80-32112FCFA230}"/>
  </bookViews>
  <sheets>
    <sheet name="Move all to Gold Hybrid" sheetId="1" r:id="rId1"/>
    <sheet name="Move all to Platinu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1" i="1" l="1"/>
  <c r="I21" i="1"/>
  <c r="I5" i="3"/>
  <c r="I13" i="3"/>
  <c r="D6" i="3"/>
  <c r="D6" i="1"/>
  <c r="E6" i="1" s="1"/>
  <c r="D18" i="3" l="1"/>
  <c r="E18" i="3" s="1"/>
  <c r="J13" i="3" s="1"/>
  <c r="D17" i="3"/>
  <c r="E17" i="3" s="1"/>
  <c r="D16" i="3"/>
  <c r="E16" i="3" s="1"/>
  <c r="D15" i="3"/>
  <c r="E15" i="3" s="1"/>
  <c r="D14" i="3"/>
  <c r="E14" i="3" s="1"/>
  <c r="D13" i="3"/>
  <c r="E13" i="3" s="1"/>
  <c r="D7" i="3"/>
  <c r="E7" i="3" s="1"/>
  <c r="J5" i="3" s="1"/>
  <c r="E6" i="3"/>
  <c r="D5" i="3"/>
  <c r="E5" i="3" s="1"/>
  <c r="I8" i="3" s="1"/>
  <c r="H1" i="3"/>
  <c r="D16" i="1"/>
  <c r="E16" i="1" s="1"/>
  <c r="I16" i="3" l="1"/>
  <c r="I23" i="3" s="1"/>
  <c r="J16" i="3"/>
  <c r="J8" i="3"/>
  <c r="H1" i="1"/>
  <c r="D17" i="1"/>
  <c r="E17" i="1" s="1"/>
  <c r="J12" i="1" s="1"/>
  <c r="D15" i="1"/>
  <c r="E15" i="1" s="1"/>
  <c r="J23" i="3" l="1"/>
  <c r="I25" i="3" s="1"/>
  <c r="D13" i="1"/>
  <c r="E13" i="1" s="1"/>
  <c r="D14" i="1"/>
  <c r="E14" i="1" s="1"/>
  <c r="D12" i="1"/>
  <c r="E12" i="1" s="1"/>
  <c r="D7" i="1"/>
  <c r="E7" i="1" s="1"/>
  <c r="J5" i="1" s="1"/>
  <c r="I12" i="1" l="1"/>
  <c r="I26" i="3"/>
  <c r="D5" i="1"/>
  <c r="E5" i="1" s="1"/>
  <c r="I5" i="1" s="1"/>
  <c r="I23" i="1" l="1"/>
  <c r="I24" i="1" l="1"/>
</calcChain>
</file>

<file path=xl/sharedStrings.xml><?xml version="1.0" encoding="utf-8"?>
<sst xmlns="http://schemas.openxmlformats.org/spreadsheetml/2006/main" count="56" uniqueCount="24">
  <si>
    <t>Individual</t>
  </si>
  <si>
    <t>2026 Monthly Rate</t>
  </si>
  <si>
    <t>Annual Rate</t>
  </si>
  <si>
    <t>Annual</t>
  </si>
  <si>
    <t>Family</t>
  </si>
  <si>
    <t>Individual 2026 - Premiums</t>
  </si>
  <si>
    <t>TOTAL</t>
  </si>
  <si>
    <t>Potential Savings - 2026</t>
  </si>
  <si>
    <t>Percent Savings - 2026</t>
  </si>
  <si>
    <t>Total Premiums and HRA/HSA</t>
  </si>
  <si>
    <t>Town of Mendon 2026 Cost Comparison</t>
  </si>
  <si>
    <t>Current SimplyBlue Plus Gold 5</t>
  </si>
  <si>
    <t>Consortium Gold Hybrid Plan</t>
  </si>
  <si>
    <t>Consortium Gold Hybrid</t>
  </si>
  <si>
    <t>Current SimplyBlue Plus Gold 5 Sub &amp; Spouse</t>
  </si>
  <si>
    <t>Current SimplyBlue Plus Gold 5 Sub &amp; Child</t>
  </si>
  <si>
    <t>Current SimplyBlue Plus Gold 5 Sub &amp; Children</t>
  </si>
  <si>
    <t>Current SimplyBlue Plus Gold 5 Family</t>
  </si>
  <si>
    <t>Consortium Platinum Plan</t>
  </si>
  <si>
    <t>Current SimplyBlue Plus Platinum 2 Sub &amp; Spouse</t>
  </si>
  <si>
    <t>Consortium Platinum</t>
  </si>
  <si>
    <t>Current SimplyBlue Plus Silver 19</t>
  </si>
  <si>
    <t>Current SimplyBlue Plus Gold 5/Silver19 and Platinum</t>
  </si>
  <si>
    <t xml:space="preserve">Total Premiums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</si>
</sst>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44" fontId="3" fillId="0" borderId="0" xfId="1" applyFont="1" applyAlignment="1">
      <alignment horizontal="left"/>
    </xf>
    <xf numFmtId="44" fontId="0" fillId="0" borderId="0" xfId="1" applyFont="1"/>
    <xf numFmtId="44" fontId="2" fillId="0" borderId="0" xfId="1" applyFont="1" applyAlignment="1">
      <alignment horizontal="center" wrapText="1"/>
    </xf>
    <xf numFmtId="44" fontId="2" fillId="0" borderId="0" xfId="1" applyFont="1" applyAlignment="1">
      <alignment horizontal="center"/>
    </xf>
    <xf numFmtId="44" fontId="0" fillId="0" borderId="0" xfId="0" applyNumberFormat="1"/>
    <xf numFmtId="44" fontId="2" fillId="0" borderId="0" xfId="0" applyNumberFormat="1" applyFont="1"/>
    <xf numFmtId="0" fontId="2" fillId="2" borderId="0" xfId="0" applyFont="1" applyFill="1"/>
    <xf numFmtId="44" fontId="2" fillId="0" borderId="0" xfId="1" applyFont="1"/>
    <xf numFmtId="0" fontId="4" fillId="0" borderId="0" xfId="0" applyFont="1" applyAlignment="1">
      <alignment horizontal="left"/>
    </xf>
    <xf numFmtId="4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F6F9-94CE-4742-80D6-7E6D20526622}">
  <dimension ref="A1:J24"/>
  <sheetViews>
    <sheetView workbookViewId="0">
      <selection activeCell="E17" sqref="E17"/>
    </sheetView>
  </sheetViews>
  <sheetFormatPr defaultRowHeight="15" x14ac:dyDescent="0.25"/>
  <cols>
    <col min="1" max="1" width="54.7109375" customWidth="1"/>
    <col min="2" max="2" width="14.28515625" customWidth="1"/>
    <col min="3" max="3" width="17.85546875" style="6" customWidth="1"/>
    <col min="4" max="4" width="11.7109375" style="6" customWidth="1"/>
    <col min="5" max="5" width="12.28515625" style="6" customWidth="1"/>
    <col min="8" max="8" width="27.42578125" customWidth="1"/>
    <col min="9" max="9" width="25.5703125" customWidth="1"/>
    <col min="10" max="10" width="19.5703125" customWidth="1"/>
  </cols>
  <sheetData>
    <row r="1" spans="1:10" ht="24" x14ac:dyDescent="0.4">
      <c r="A1" s="13" t="s">
        <v>10</v>
      </c>
      <c r="B1" s="13"/>
      <c r="C1" s="13"/>
      <c r="D1" s="13"/>
      <c r="E1" s="13"/>
      <c r="F1" s="13"/>
      <c r="H1" s="13" t="str">
        <f>A1</f>
        <v>Town of Mendon 2026 Cost Comparison</v>
      </c>
      <c r="I1" s="13"/>
      <c r="J1" s="13"/>
    </row>
    <row r="2" spans="1:10" ht="24" x14ac:dyDescent="0.4">
      <c r="A2" s="1"/>
      <c r="B2" s="1"/>
      <c r="C2" s="5"/>
      <c r="D2" s="5"/>
      <c r="E2" s="5"/>
      <c r="F2" s="1"/>
    </row>
    <row r="4" spans="1:10" ht="45" x14ac:dyDescent="0.25">
      <c r="B4" s="2" t="s">
        <v>0</v>
      </c>
      <c r="C4" s="7" t="s">
        <v>1</v>
      </c>
      <c r="D4" s="7" t="s">
        <v>2</v>
      </c>
      <c r="E4" s="8" t="s">
        <v>3</v>
      </c>
      <c r="I4" s="3" t="s">
        <v>22</v>
      </c>
      <c r="J4" s="3" t="s">
        <v>13</v>
      </c>
    </row>
    <row r="5" spans="1:10" x14ac:dyDescent="0.25">
      <c r="A5" t="s">
        <v>11</v>
      </c>
      <c r="B5">
        <v>9</v>
      </c>
      <c r="C5" s="6">
        <v>1216.57</v>
      </c>
      <c r="D5" s="6">
        <f>C5*12</f>
        <v>14598.84</v>
      </c>
      <c r="E5" s="6">
        <f>D5*B5</f>
        <v>131389.56</v>
      </c>
      <c r="H5" s="4" t="s">
        <v>5</v>
      </c>
      <c r="I5" s="9">
        <f>E5+E6</f>
        <v>142958.88</v>
      </c>
      <c r="J5" s="9">
        <f>E7</f>
        <v>123836.4</v>
      </c>
    </row>
    <row r="6" spans="1:10" x14ac:dyDescent="0.25">
      <c r="A6" t="s">
        <v>21</v>
      </c>
      <c r="B6">
        <v>1</v>
      </c>
      <c r="C6" s="6">
        <v>964.11</v>
      </c>
      <c r="D6" s="6">
        <f>C6*12</f>
        <v>11569.32</v>
      </c>
      <c r="E6" s="6">
        <f>D6*B6</f>
        <v>11569.32</v>
      </c>
      <c r="H6" s="4"/>
      <c r="I6" s="9"/>
      <c r="J6" s="9"/>
    </row>
    <row r="7" spans="1:10" x14ac:dyDescent="0.25">
      <c r="A7" s="4" t="s">
        <v>12</v>
      </c>
      <c r="B7" s="4">
        <v>10</v>
      </c>
      <c r="C7" s="12">
        <v>1031.97</v>
      </c>
      <c r="D7" s="12">
        <f>C7*12</f>
        <v>12383.64</v>
      </c>
      <c r="E7" s="12">
        <f>D7*B7</f>
        <v>123836.4</v>
      </c>
    </row>
    <row r="11" spans="1:10" ht="45" x14ac:dyDescent="0.25">
      <c r="B11" s="2" t="s">
        <v>4</v>
      </c>
      <c r="C11" s="7" t="s">
        <v>1</v>
      </c>
      <c r="D11" s="7" t="s">
        <v>2</v>
      </c>
      <c r="E11" s="8" t="s">
        <v>3</v>
      </c>
      <c r="I11" s="3" t="s">
        <v>22</v>
      </c>
      <c r="J11" s="3" t="s">
        <v>13</v>
      </c>
    </row>
    <row r="12" spans="1:10" x14ac:dyDescent="0.25">
      <c r="A12" t="s">
        <v>14</v>
      </c>
      <c r="B12">
        <v>1</v>
      </c>
      <c r="C12" s="6">
        <v>2433.14</v>
      </c>
      <c r="D12" s="6">
        <f>C12*12</f>
        <v>29197.68</v>
      </c>
      <c r="E12" s="6">
        <f t="shared" ref="E12:E17" si="0">D12*B12</f>
        <v>29197.68</v>
      </c>
      <c r="H12" s="4" t="s">
        <v>5</v>
      </c>
      <c r="I12" s="9">
        <f>E14+E15+E12+E13+E16</f>
        <v>104919.48000000001</v>
      </c>
      <c r="J12" s="9">
        <f>E17</f>
        <v>96593.76</v>
      </c>
    </row>
    <row r="13" spans="1:10" x14ac:dyDescent="0.25">
      <c r="A13" t="s">
        <v>15</v>
      </c>
      <c r="B13">
        <v>0</v>
      </c>
      <c r="C13" s="6">
        <v>0</v>
      </c>
      <c r="D13" s="6">
        <f t="shared" ref="D13:D15" si="1">C13*12</f>
        <v>0</v>
      </c>
      <c r="E13" s="6">
        <f t="shared" si="0"/>
        <v>0</v>
      </c>
      <c r="H13" s="4"/>
      <c r="I13" s="9"/>
      <c r="J13" s="9"/>
    </row>
    <row r="14" spans="1:10" x14ac:dyDescent="0.25">
      <c r="A14" t="s">
        <v>16</v>
      </c>
      <c r="B14">
        <v>0</v>
      </c>
      <c r="C14" s="6">
        <v>1842.22</v>
      </c>
      <c r="D14" s="6">
        <f t="shared" si="1"/>
        <v>22106.639999999999</v>
      </c>
      <c r="E14" s="6">
        <f t="shared" si="0"/>
        <v>0</v>
      </c>
    </row>
    <row r="15" spans="1:10" x14ac:dyDescent="0.25">
      <c r="A15" t="s">
        <v>17</v>
      </c>
      <c r="B15">
        <v>1</v>
      </c>
      <c r="C15" s="6">
        <v>3467.23</v>
      </c>
      <c r="D15" s="6">
        <f t="shared" si="1"/>
        <v>41606.76</v>
      </c>
      <c r="E15" s="6">
        <f t="shared" si="0"/>
        <v>41606.76</v>
      </c>
      <c r="H15" s="4"/>
      <c r="I15" s="10"/>
      <c r="J15" s="10"/>
    </row>
    <row r="16" spans="1:10" x14ac:dyDescent="0.25">
      <c r="A16" t="s">
        <v>19</v>
      </c>
      <c r="B16">
        <v>1</v>
      </c>
      <c r="C16" s="6">
        <v>2842.92</v>
      </c>
      <c r="D16" s="6">
        <f>C16*12</f>
        <v>34115.040000000001</v>
      </c>
      <c r="E16" s="6">
        <f t="shared" si="0"/>
        <v>34115.040000000001</v>
      </c>
    </row>
    <row r="17" spans="1:10" x14ac:dyDescent="0.25">
      <c r="A17" s="4" t="s">
        <v>12</v>
      </c>
      <c r="B17" s="4">
        <v>3</v>
      </c>
      <c r="C17" s="12">
        <v>2683.16</v>
      </c>
      <c r="D17" s="12">
        <f>C17*12</f>
        <v>32197.919999999998</v>
      </c>
      <c r="E17" s="12">
        <f t="shared" si="0"/>
        <v>96593.76</v>
      </c>
    </row>
    <row r="21" spans="1:10" x14ac:dyDescent="0.25">
      <c r="H21" s="4" t="s">
        <v>23</v>
      </c>
      <c r="I21" s="10">
        <f>I12+I5</f>
        <v>247878.36000000002</v>
      </c>
      <c r="J21" s="10">
        <f>J5+J12</f>
        <v>220430.15999999997</v>
      </c>
    </row>
    <row r="22" spans="1:10" x14ac:dyDescent="0.25">
      <c r="H22" s="4"/>
    </row>
    <row r="23" spans="1:10" x14ac:dyDescent="0.25">
      <c r="H23" s="11" t="s">
        <v>7</v>
      </c>
      <c r="I23" s="14">
        <f>I21-J21</f>
        <v>27448.200000000041</v>
      </c>
      <c r="J23" s="15"/>
    </row>
    <row r="24" spans="1:10" x14ac:dyDescent="0.25">
      <c r="H24" s="11" t="s">
        <v>8</v>
      </c>
      <c r="I24" s="16">
        <f>I23/I21</f>
        <v>0.11073253833049419</v>
      </c>
      <c r="J24" s="16"/>
    </row>
  </sheetData>
  <mergeCells count="4">
    <mergeCell ref="A1:F1"/>
    <mergeCell ref="I23:J23"/>
    <mergeCell ref="I24:J24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4FDA-692C-4D24-9891-265AE2D37262}">
  <dimension ref="A1:J26"/>
  <sheetViews>
    <sheetView tabSelected="1" workbookViewId="0">
      <selection activeCell="M10" sqref="M10"/>
    </sheetView>
  </sheetViews>
  <sheetFormatPr defaultRowHeight="15" x14ac:dyDescent="0.25"/>
  <cols>
    <col min="1" max="1" width="54.7109375" customWidth="1"/>
    <col min="2" max="2" width="14.28515625" customWidth="1"/>
    <col min="3" max="3" width="17.85546875" style="6" customWidth="1"/>
    <col min="4" max="4" width="11.7109375" style="6" customWidth="1"/>
    <col min="5" max="5" width="12.28515625" style="6" customWidth="1"/>
    <col min="8" max="8" width="27.42578125" customWidth="1"/>
    <col min="9" max="9" width="25.5703125" customWidth="1"/>
    <col min="10" max="10" width="19.5703125" customWidth="1"/>
  </cols>
  <sheetData>
    <row r="1" spans="1:10" ht="24" x14ac:dyDescent="0.4">
      <c r="A1" s="13" t="s">
        <v>10</v>
      </c>
      <c r="B1" s="13"/>
      <c r="C1" s="13"/>
      <c r="D1" s="13"/>
      <c r="E1" s="13"/>
      <c r="F1" s="13"/>
      <c r="H1" s="13" t="str">
        <f>A1</f>
        <v>Town of Mendon 2026 Cost Comparison</v>
      </c>
      <c r="I1" s="13"/>
      <c r="J1" s="13"/>
    </row>
    <row r="2" spans="1:10" ht="24" x14ac:dyDescent="0.4">
      <c r="A2" s="1"/>
      <c r="B2" s="1"/>
      <c r="C2" s="5"/>
      <c r="D2" s="5"/>
      <c r="E2" s="5"/>
      <c r="F2" s="1"/>
    </row>
    <row r="4" spans="1:10" ht="45" x14ac:dyDescent="0.25">
      <c r="B4" s="2" t="s">
        <v>0</v>
      </c>
      <c r="C4" s="7" t="s">
        <v>1</v>
      </c>
      <c r="D4" s="7" t="s">
        <v>2</v>
      </c>
      <c r="E4" s="8" t="s">
        <v>3</v>
      </c>
      <c r="I4" s="3" t="s">
        <v>22</v>
      </c>
      <c r="J4" s="3" t="s">
        <v>20</v>
      </c>
    </row>
    <row r="5" spans="1:10" x14ac:dyDescent="0.25">
      <c r="A5" t="s">
        <v>11</v>
      </c>
      <c r="B5">
        <v>9</v>
      </c>
      <c r="C5" s="6">
        <v>1216.57</v>
      </c>
      <c r="D5" s="6">
        <f>C5*12</f>
        <v>14598.84</v>
      </c>
      <c r="E5" s="6">
        <f>D5*B5</f>
        <v>131389.56</v>
      </c>
      <c r="H5" s="4" t="s">
        <v>5</v>
      </c>
      <c r="I5" s="9">
        <f>E5+E6</f>
        <v>142958.88</v>
      </c>
      <c r="J5" s="9">
        <f>E7</f>
        <v>135338.4</v>
      </c>
    </row>
    <row r="6" spans="1:10" x14ac:dyDescent="0.25">
      <c r="A6" t="s">
        <v>21</v>
      </c>
      <c r="B6">
        <v>1</v>
      </c>
      <c r="C6" s="6">
        <v>964.11</v>
      </c>
      <c r="D6" s="6">
        <f>C6*12</f>
        <v>11569.32</v>
      </c>
      <c r="E6" s="6">
        <f t="shared" ref="E6" si="0">D6*B6</f>
        <v>11569.32</v>
      </c>
      <c r="H6" s="4"/>
      <c r="I6" s="9"/>
      <c r="J6" s="9"/>
    </row>
    <row r="7" spans="1:10" x14ac:dyDescent="0.25">
      <c r="A7" s="4" t="s">
        <v>18</v>
      </c>
      <c r="B7" s="4">
        <v>10</v>
      </c>
      <c r="C7" s="12">
        <v>1127.82</v>
      </c>
      <c r="D7" s="12">
        <f>C7*12</f>
        <v>13533.84</v>
      </c>
      <c r="E7" s="12">
        <f>D7*B7</f>
        <v>135338.4</v>
      </c>
    </row>
    <row r="8" spans="1:10" x14ac:dyDescent="0.25">
      <c r="A8" s="4"/>
      <c r="B8" s="4"/>
      <c r="C8" s="12"/>
      <c r="D8" s="12"/>
      <c r="E8" s="12"/>
      <c r="H8" s="4" t="s">
        <v>6</v>
      </c>
      <c r="I8" s="10">
        <f>SUM(I5:I7)</f>
        <v>142958.88</v>
      </c>
      <c r="J8" s="10">
        <f>SUM(J5:J7)</f>
        <v>135338.4</v>
      </c>
    </row>
    <row r="12" spans="1:10" ht="45" x14ac:dyDescent="0.25">
      <c r="B12" s="2" t="s">
        <v>4</v>
      </c>
      <c r="C12" s="7" t="s">
        <v>1</v>
      </c>
      <c r="D12" s="7" t="s">
        <v>2</v>
      </c>
      <c r="E12" s="8" t="s">
        <v>3</v>
      </c>
      <c r="I12" s="3" t="s">
        <v>22</v>
      </c>
      <c r="J12" s="3" t="s">
        <v>20</v>
      </c>
    </row>
    <row r="13" spans="1:10" x14ac:dyDescent="0.25">
      <c r="A13" t="s">
        <v>14</v>
      </c>
      <c r="B13">
        <v>1</v>
      </c>
      <c r="C13" s="6">
        <v>2433.14</v>
      </c>
      <c r="D13" s="6">
        <f>C13*12</f>
        <v>29197.68</v>
      </c>
      <c r="E13" s="6">
        <f t="shared" ref="E13:E18" si="1">D13*B13</f>
        <v>29197.68</v>
      </c>
      <c r="H13" s="4" t="s">
        <v>5</v>
      </c>
      <c r="I13" s="9">
        <f>E15+E16+E13+E14+E17</f>
        <v>104919.48000000001</v>
      </c>
      <c r="J13" s="9">
        <f>E18</f>
        <v>105566.04000000001</v>
      </c>
    </row>
    <row r="14" spans="1:10" x14ac:dyDescent="0.25">
      <c r="A14" t="s">
        <v>15</v>
      </c>
      <c r="B14">
        <v>0</v>
      </c>
      <c r="C14" s="6">
        <v>0</v>
      </c>
      <c r="D14" s="6">
        <f t="shared" ref="D14:D16" si="2">C14*12</f>
        <v>0</v>
      </c>
      <c r="E14" s="6">
        <f t="shared" si="1"/>
        <v>0</v>
      </c>
      <c r="H14" s="4"/>
      <c r="I14" s="9"/>
      <c r="J14" s="9"/>
    </row>
    <row r="15" spans="1:10" x14ac:dyDescent="0.25">
      <c r="A15" t="s">
        <v>16</v>
      </c>
      <c r="B15">
        <v>0</v>
      </c>
      <c r="C15" s="6">
        <v>1842.22</v>
      </c>
      <c r="D15" s="6">
        <f t="shared" si="2"/>
        <v>22106.639999999999</v>
      </c>
      <c r="E15" s="6">
        <f t="shared" si="1"/>
        <v>0</v>
      </c>
    </row>
    <row r="16" spans="1:10" x14ac:dyDescent="0.25">
      <c r="A16" t="s">
        <v>17</v>
      </c>
      <c r="B16">
        <v>1</v>
      </c>
      <c r="C16" s="6">
        <v>3467.23</v>
      </c>
      <c r="D16" s="6">
        <f t="shared" si="2"/>
        <v>41606.76</v>
      </c>
      <c r="E16" s="6">
        <f t="shared" si="1"/>
        <v>41606.76</v>
      </c>
      <c r="H16" s="4" t="s">
        <v>6</v>
      </c>
      <c r="I16" s="10">
        <f>SUM(I13:I15)</f>
        <v>104919.48000000001</v>
      </c>
      <c r="J16" s="10">
        <f>SUM(J13:J15)</f>
        <v>105566.04000000001</v>
      </c>
    </row>
    <row r="17" spans="1:10" x14ac:dyDescent="0.25">
      <c r="A17" t="s">
        <v>19</v>
      </c>
      <c r="B17">
        <v>1</v>
      </c>
      <c r="C17" s="6">
        <v>2842.92</v>
      </c>
      <c r="D17" s="6">
        <f>C17*12</f>
        <v>34115.040000000001</v>
      </c>
      <c r="E17" s="6">
        <f t="shared" si="1"/>
        <v>34115.040000000001</v>
      </c>
    </row>
    <row r="18" spans="1:10" x14ac:dyDescent="0.25">
      <c r="A18" s="4" t="s">
        <v>18</v>
      </c>
      <c r="B18" s="4">
        <v>3</v>
      </c>
      <c r="C18" s="12">
        <v>2932.39</v>
      </c>
      <c r="D18" s="12">
        <f>C18*12</f>
        <v>35188.68</v>
      </c>
      <c r="E18" s="12">
        <f t="shared" si="1"/>
        <v>105566.04000000001</v>
      </c>
    </row>
    <row r="19" spans="1:10" x14ac:dyDescent="0.25">
      <c r="A19" s="4"/>
      <c r="B19" s="4"/>
      <c r="C19" s="12"/>
      <c r="D19" s="12"/>
      <c r="E19" s="12"/>
    </row>
    <row r="23" spans="1:10" x14ac:dyDescent="0.25">
      <c r="H23" s="4" t="s">
        <v>9</v>
      </c>
      <c r="I23" s="10">
        <f>I16+I8</f>
        <v>247878.36000000002</v>
      </c>
      <c r="J23" s="10">
        <f>J16+J8</f>
        <v>240904.44</v>
      </c>
    </row>
    <row r="24" spans="1:10" x14ac:dyDescent="0.25">
      <c r="H24" s="4"/>
    </row>
    <row r="25" spans="1:10" x14ac:dyDescent="0.25">
      <c r="H25" s="11" t="s">
        <v>7</v>
      </c>
      <c r="I25" s="14">
        <f>I23-J23</f>
        <v>6973.9200000000128</v>
      </c>
      <c r="J25" s="15"/>
    </row>
    <row r="26" spans="1:10" x14ac:dyDescent="0.25">
      <c r="H26" s="11" t="s">
        <v>8</v>
      </c>
      <c r="I26" s="16">
        <f>I25/I23</f>
        <v>2.8134444652611112E-2</v>
      </c>
      <c r="J26" s="16"/>
    </row>
  </sheetData>
  <mergeCells count="4">
    <mergeCell ref="A1:F1"/>
    <mergeCell ref="H1:J1"/>
    <mergeCell ref="I25:J25"/>
    <mergeCell ref="I26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Move all to Gold Hybrid</vt:lpstr>
      <vt:lpstr>Move all to Platinum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Sandsted</dc:creator>
  <cp:lastModifiedBy>Elin Dowd</cp:lastModifiedBy>
  <dcterms:created xsi:type="dcterms:W3CDTF">2026-06-15T20:16:51Z</dcterms:created>
  <dcterms:modified xsi:type="dcterms:W3CDTF">2026-07-06T20:17:59Z</dcterms:modified>
</cp:coreProperties>
</file>